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115" windowHeight="8010" activeTab="1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3" i="2"/>
  <c r="D11" i="2" l="1"/>
  <c r="E11" i="2" s="1"/>
  <c r="H11" i="2" s="1"/>
  <c r="B11" i="2"/>
  <c r="C11" i="2" s="1"/>
  <c r="D10" i="2"/>
  <c r="E10" i="2" s="1"/>
  <c r="H10" i="2" s="1"/>
  <c r="B10" i="2"/>
  <c r="C10" i="2" s="1"/>
  <c r="B20" i="2" s="1"/>
  <c r="N11" i="2" s="1"/>
  <c r="O12" i="2" s="1"/>
  <c r="D9" i="2"/>
  <c r="E9" i="2" s="1"/>
  <c r="H9" i="2" s="1"/>
  <c r="B9" i="2"/>
  <c r="C9" i="2" s="1"/>
  <c r="D8" i="2"/>
  <c r="E8" i="2" s="1"/>
  <c r="H8" i="2" s="1"/>
  <c r="B8" i="2"/>
  <c r="C8" i="2" s="1"/>
  <c r="D7" i="2"/>
  <c r="E7" i="2" s="1"/>
  <c r="H7" i="2" s="1"/>
  <c r="B7" i="2"/>
  <c r="C7" i="2" s="1"/>
  <c r="D6" i="2"/>
  <c r="E6" i="2" s="1"/>
  <c r="H6" i="2" s="1"/>
  <c r="B6" i="2"/>
  <c r="C6" i="2" s="1"/>
  <c r="B16" i="2" s="1"/>
  <c r="N7" i="2" s="1"/>
  <c r="O8" i="2" s="1"/>
  <c r="P9" i="2" s="1"/>
  <c r="D5" i="2"/>
  <c r="E5" i="2" s="1"/>
  <c r="H5" i="2" s="1"/>
  <c r="B5" i="2"/>
  <c r="C5" i="2" s="1"/>
  <c r="D4" i="2"/>
  <c r="E4" i="2" s="1"/>
  <c r="H4" i="2" s="1"/>
  <c r="B4" i="2"/>
  <c r="C4" i="2" s="1"/>
  <c r="D3" i="2"/>
  <c r="E3" i="2" s="1"/>
  <c r="H3" i="2" s="1"/>
  <c r="B3" i="2"/>
  <c r="C3" i="2" s="1"/>
  <c r="E13" i="2" s="1"/>
  <c r="B23" i="1"/>
  <c r="B22" i="1"/>
  <c r="E14" i="2" l="1"/>
  <c r="W4" i="2"/>
  <c r="I3" i="2" s="1"/>
  <c r="B15" i="2"/>
  <c r="N6" i="2" s="1"/>
  <c r="O7" i="2" s="1"/>
  <c r="B19" i="2"/>
  <c r="N10" i="2" s="1"/>
  <c r="O11" i="2" s="1"/>
  <c r="P12" i="2" s="1"/>
  <c r="Q10" i="2"/>
  <c r="B17" i="2"/>
  <c r="N8" i="2" s="1"/>
  <c r="O9" i="2" s="1"/>
  <c r="P10" i="2" s="1"/>
  <c r="Q11" i="2" s="1"/>
  <c r="R12" i="2" s="1"/>
  <c r="B14" i="2"/>
  <c r="N5" i="2" s="1"/>
  <c r="B21" i="2"/>
  <c r="N12" i="2" s="1"/>
  <c r="B18" i="2"/>
  <c r="N9" i="2" s="1"/>
  <c r="O10" i="2" s="1"/>
  <c r="P11" i="2" s="1"/>
  <c r="Q12" i="2" s="1"/>
  <c r="P8" i="2" l="1"/>
  <c r="Q9" i="2" s="1"/>
  <c r="R10" i="2" s="1"/>
  <c r="S11" i="2" s="1"/>
  <c r="T12" i="2" s="1"/>
  <c r="V5" i="2"/>
  <c r="W5" i="2" s="1"/>
  <c r="I4" i="2" s="1"/>
  <c r="O6" i="2"/>
  <c r="R11" i="2"/>
  <c r="V6" i="2" l="1"/>
  <c r="W6" i="2" s="1"/>
  <c r="I5" i="2" s="1"/>
  <c r="P7" i="2"/>
  <c r="S12" i="2"/>
  <c r="Q8" i="2" l="1"/>
  <c r="V7" i="2"/>
  <c r="W7" i="2" s="1"/>
  <c r="I6" i="2" s="1"/>
  <c r="R9" i="2" l="1"/>
  <c r="V8" i="2"/>
  <c r="W8" i="2" s="1"/>
  <c r="I7" i="2" s="1"/>
  <c r="S10" i="2" l="1"/>
  <c r="V9" i="2"/>
  <c r="W9" i="2" s="1"/>
  <c r="I8" i="2" s="1"/>
  <c r="T11" i="2" l="1"/>
  <c r="V10" i="2"/>
  <c r="W10" i="2" s="1"/>
  <c r="I9" i="2" s="1"/>
  <c r="U12" i="2" l="1"/>
  <c r="V12" i="2" s="1"/>
  <c r="W12" i="2" s="1"/>
  <c r="I11" i="2" s="1"/>
  <c r="V11" i="2"/>
  <c r="W11" i="2" s="1"/>
  <c r="I10" i="2" s="1"/>
</calcChain>
</file>

<file path=xl/sharedStrings.xml><?xml version="1.0" encoding="utf-8"?>
<sst xmlns="http://schemas.openxmlformats.org/spreadsheetml/2006/main" count="31" uniqueCount="28">
  <si>
    <t>1min</t>
  </si>
  <si>
    <t>2min</t>
  </si>
  <si>
    <t>vyp</t>
  </si>
  <si>
    <t>měření 1 ohřev 2 min</t>
  </si>
  <si>
    <t>teplote před zapnutí</t>
  </si>
  <si>
    <t>měření 2 jen ohřev</t>
  </si>
  <si>
    <t>t [min]</t>
  </si>
  <si>
    <r>
      <t>R1 [</t>
    </r>
    <r>
      <rPr>
        <sz val="11"/>
        <color theme="1"/>
        <rFont val="Calibri"/>
        <family val="2"/>
        <charset val="238"/>
      </rPr>
      <t>Ω]</t>
    </r>
  </si>
  <si>
    <t>T1[°C]</t>
  </si>
  <si>
    <r>
      <t>R2[</t>
    </r>
    <r>
      <rPr>
        <sz val="11"/>
        <color theme="1"/>
        <rFont val="Calibri"/>
        <family val="2"/>
        <charset val="238"/>
      </rPr>
      <t>Ω]</t>
    </r>
  </si>
  <si>
    <t>T2 [°C]</t>
  </si>
  <si>
    <t>T-T01</t>
  </si>
  <si>
    <t>T01</t>
  </si>
  <si>
    <t>T02</t>
  </si>
  <si>
    <t>Konvoluční tabulka</t>
  </si>
  <si>
    <r>
      <t xml:space="preserve"> </t>
    </r>
    <r>
      <rPr>
        <sz val="11"/>
        <color theme="1"/>
        <rFont val="Calibri"/>
        <family val="2"/>
        <charset val="238"/>
      </rPr>
      <t>∑</t>
    </r>
  </si>
  <si>
    <t>∑+T02</t>
  </si>
  <si>
    <t>1</t>
  </si>
  <si>
    <t>2</t>
  </si>
  <si>
    <t>3</t>
  </si>
  <si>
    <t>4</t>
  </si>
  <si>
    <t>5</t>
  </si>
  <si>
    <t>6</t>
  </si>
  <si>
    <t>7</t>
  </si>
  <si>
    <t>8</t>
  </si>
  <si>
    <t>Graf</t>
  </si>
  <si>
    <t>M2</t>
  </si>
  <si>
    <t>Konv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</si>
</sst>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24"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List2!$H$2</c:f>
              <c:strCache>
                <c:ptCount val="1"/>
                <c:pt idx="0">
                  <c:v>M2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List2!$G$3:$G$11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</c:numCache>
            </c:numRef>
          </c:xVal>
          <c:yVal>
            <c:numRef>
              <c:f>List2!$H$3:$H$11</c:f>
              <c:numCache>
                <c:formatCode>0.00</c:formatCode>
                <c:ptCount val="9"/>
                <c:pt idx="0">
                  <c:v>32.220400000000012</c:v>
                </c:pt>
                <c:pt idx="1">
                  <c:v>35.261206000000016</c:v>
                </c:pt>
                <c:pt idx="2">
                  <c:v>38.275504000000041</c:v>
                </c:pt>
                <c:pt idx="3">
                  <c:v>41.579584000000011</c:v>
                </c:pt>
                <c:pt idx="4">
                  <c:v>44.350000000000023</c:v>
                </c:pt>
                <c:pt idx="5">
                  <c:v>47.345776000000029</c:v>
                </c:pt>
                <c:pt idx="6">
                  <c:v>50.190784000000008</c:v>
                </c:pt>
                <c:pt idx="7">
                  <c:v>52.949374000000006</c:v>
                </c:pt>
                <c:pt idx="8">
                  <c:v>55.562656000000032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List2!$I$2</c:f>
              <c:strCache>
                <c:ptCount val="1"/>
                <c:pt idx="0">
                  <c:v>Konv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List2!$G$3:$G$11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</c:numCache>
            </c:numRef>
          </c:xVal>
          <c:yVal>
            <c:numRef>
              <c:f>List2!$I$3:$I$11</c:f>
              <c:numCache>
                <c:formatCode>0.00</c:formatCode>
                <c:ptCount val="9"/>
                <c:pt idx="0">
                  <c:v>32.220400000000012</c:v>
                </c:pt>
                <c:pt idx="1">
                  <c:v>35.478399999999993</c:v>
                </c:pt>
                <c:pt idx="2">
                  <c:v>38.67153399999998</c:v>
                </c:pt>
                <c:pt idx="3">
                  <c:v>41.734899999999982</c:v>
                </c:pt>
                <c:pt idx="4">
                  <c:v>44.66844999999995</c:v>
                </c:pt>
                <c:pt idx="5">
                  <c:v>47.601999999999919</c:v>
                </c:pt>
                <c:pt idx="6">
                  <c:v>50.405685999999889</c:v>
                </c:pt>
                <c:pt idx="7">
                  <c:v>53.20937199999986</c:v>
                </c:pt>
                <c:pt idx="8">
                  <c:v>55.753185999999829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86304"/>
        <c:axId val="125702912"/>
      </c:scatterChart>
      <c:valAx>
        <c:axId val="12438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702912"/>
        <c:crosses val="autoZero"/>
        <c:crossBetween val="midCat"/>
      </c:valAx>
      <c:valAx>
        <c:axId val="125702912"/>
        <c:scaling>
          <c:orientation val="minMax"/>
          <c:max val="57"/>
          <c:min val="3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4386304"/>
        <c:crosses val="autoZero"/>
        <c:crossBetween val="midCat"/>
        <c:majorUnit val="1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13</xdr:row>
      <xdr:rowOff>76200</xdr:rowOff>
    </xdr:from>
    <xdr:to>
      <xdr:col>22</xdr:col>
      <xdr:colOff>619125</xdr:colOff>
      <xdr:row>49</xdr:row>
      <xdr:rowOff>66675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lka1" displayName="Tabulka1" ref="A2:E11" totalsRowShown="0" headerRowDxfId="23" dataDxfId="22">
  <autoFilter ref="A2:E11"/>
  <tableColumns count="5">
    <tableColumn id="1" name="t [min]" dataDxfId="21"/>
    <tableColumn id="2" name="R1 [Ω]" dataDxfId="20"/>
    <tableColumn id="3" name="T1[°C]" dataDxfId="19">
      <calculatedColumnFormula>(-0.000006*B3*B3)+0.0903*B3-131.6</calculatedColumnFormula>
    </tableColumn>
    <tableColumn id="4" name="R2[Ω]" dataDxfId="18"/>
    <tableColumn id="5" name="T2 [°C]" dataDxfId="17">
      <calculatedColumnFormula>(-0.000006*D3*D3)+0.0903*D3-131.6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A13:B21" totalsRowShown="0">
  <autoFilter ref="A13:B21"/>
  <tableColumns count="2">
    <tableColumn id="1" name="t [min]"/>
    <tableColumn id="2" name="T-T01" dataDxfId="16">
      <calculatedColumnFormula>C4-C$3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ulka3" displayName="Tabulka3" ref="N3:W12" totalsRowShown="0" headerRowDxfId="15" dataDxfId="14">
  <autoFilter ref="N3:W12"/>
  <tableColumns count="10">
    <tableColumn id="1" name="1" dataDxfId="13">
      <calculatedColumnFormula>B13</calculatedColumnFormula>
    </tableColumn>
    <tableColumn id="2" name="2" dataDxfId="12">
      <calculatedColumnFormula>N3</calculatedColumnFormula>
    </tableColumn>
    <tableColumn id="3" name="3" dataDxfId="11">
      <calculatedColumnFormula>O3</calculatedColumnFormula>
    </tableColumn>
    <tableColumn id="4" name="4" dataDxfId="10">
      <calculatedColumnFormula>P3</calculatedColumnFormula>
    </tableColumn>
    <tableColumn id="5" name="5" dataDxfId="9">
      <calculatedColumnFormula>Q3</calculatedColumnFormula>
    </tableColumn>
    <tableColumn id="6" name="6" dataDxfId="8"/>
    <tableColumn id="7" name="7" dataDxfId="7"/>
    <tableColumn id="8" name="8" dataDxfId="6"/>
    <tableColumn id="9" name=" ∑" dataDxfId="5">
      <calculatedColumnFormula>SUM(N4:U4)</calculatedColumnFormula>
    </tableColumn>
    <tableColumn id="10" name="∑+T02" dataDxfId="4">
      <calculatedColumnFormula>E$3+V4</calculatedColumnFormula>
    </tableColumn>
  </tableColumns>
  <tableStyleInfo name="TableStyleMedium15" showFirstColumn="0" showLastColumn="1" showRowStripes="1" showColumnStripes="0"/>
</table>
</file>

<file path=xl/tables/table4.xml><?xml version="1.0" encoding="utf-8"?>
<table xmlns="http://schemas.openxmlformats.org/spreadsheetml/2006/main" id="4" name="Tabulka4" displayName="Tabulka4" ref="G2:I11" totalsRowShown="0" headerRowDxfId="3">
  <autoFilter ref="G2:I11"/>
  <tableColumns count="3">
    <tableColumn id="1" name="t [min]" dataDxfId="2">
      <calculatedColumnFormula>A3</calculatedColumnFormula>
    </tableColumn>
    <tableColumn id="2" name="M2" dataDxfId="1">
      <calculatedColumnFormula>E3</calculatedColumnFormula>
    </tableColumn>
    <tableColumn id="3" name="Konv" dataDxfId="0">
      <calculatedColumnFormula>W4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K3" sqref="K3:O20"/>
    </sheetView>
  </sheetViews>
  <sheetFormatPr defaultRowHeight="15" x14ac:dyDescent="0.25"/>
  <sheetData>
    <row r="1" spans="1:7" x14ac:dyDescent="0.25">
      <c r="A1" t="s">
        <v>3</v>
      </c>
      <c r="E1" s="1"/>
      <c r="F1" t="s">
        <v>5</v>
      </c>
    </row>
    <row r="2" spans="1:7" x14ac:dyDescent="0.25">
      <c r="A2">
        <v>2.09</v>
      </c>
      <c r="B2" t="s">
        <v>0</v>
      </c>
      <c r="C2">
        <v>1</v>
      </c>
      <c r="E2" s="1"/>
      <c r="F2">
        <v>2.1320000000000001</v>
      </c>
      <c r="G2">
        <v>1</v>
      </c>
    </row>
    <row r="3" spans="1:7" x14ac:dyDescent="0.25">
      <c r="A3">
        <v>2.12</v>
      </c>
      <c r="B3" t="s">
        <v>1</v>
      </c>
      <c r="C3">
        <v>2</v>
      </c>
      <c r="D3" t="s">
        <v>2</v>
      </c>
      <c r="E3" s="1"/>
      <c r="F3">
        <v>2.157</v>
      </c>
      <c r="G3">
        <v>2</v>
      </c>
    </row>
    <row r="4" spans="1:7" x14ac:dyDescent="0.25">
      <c r="A4">
        <v>2.121</v>
      </c>
      <c r="C4">
        <v>3</v>
      </c>
      <c r="E4" s="1"/>
      <c r="F4">
        <v>2.1819999999999999</v>
      </c>
      <c r="G4">
        <v>3</v>
      </c>
    </row>
    <row r="5" spans="1:7" x14ac:dyDescent="0.25">
      <c r="A5">
        <v>2.1190000000000002</v>
      </c>
      <c r="C5">
        <v>4</v>
      </c>
      <c r="E5" s="1"/>
      <c r="F5">
        <v>2.2040000000000002</v>
      </c>
      <c r="G5">
        <v>4</v>
      </c>
    </row>
    <row r="6" spans="1:7" x14ac:dyDescent="0.25">
      <c r="A6">
        <v>2.1190000000000002</v>
      </c>
      <c r="C6">
        <v>5</v>
      </c>
      <c r="E6" s="1"/>
      <c r="F6">
        <v>2.23</v>
      </c>
      <c r="G6">
        <v>5</v>
      </c>
    </row>
    <row r="7" spans="1:7" x14ac:dyDescent="0.25">
      <c r="A7">
        <v>2.117</v>
      </c>
      <c r="C7">
        <v>6</v>
      </c>
      <c r="E7" s="1"/>
      <c r="F7">
        <v>2.2559999999999998</v>
      </c>
      <c r="G7">
        <v>6</v>
      </c>
    </row>
    <row r="8" spans="1:7" x14ac:dyDescent="0.25">
      <c r="A8">
        <v>2.1160000000000001</v>
      </c>
      <c r="C8">
        <v>7</v>
      </c>
      <c r="E8" s="1"/>
      <c r="F8">
        <v>2.274</v>
      </c>
      <c r="G8">
        <v>7</v>
      </c>
    </row>
    <row r="9" spans="1:7" x14ac:dyDescent="0.25">
      <c r="A9">
        <v>2.1150000000000002</v>
      </c>
      <c r="C9">
        <v>8</v>
      </c>
      <c r="E9" s="1"/>
      <c r="F9">
        <v>2.2999999999999998</v>
      </c>
      <c r="G9">
        <v>8</v>
      </c>
    </row>
    <row r="10" spans="1:7" x14ac:dyDescent="0.25">
      <c r="A10">
        <v>2.1150000000000002</v>
      </c>
      <c r="C10">
        <v>9</v>
      </c>
      <c r="E10" s="1"/>
      <c r="F10">
        <v>2.3250000000000002</v>
      </c>
      <c r="G10">
        <v>9</v>
      </c>
    </row>
    <row r="11" spans="1:7" x14ac:dyDescent="0.25">
      <c r="A11">
        <v>2.1150000000000002</v>
      </c>
      <c r="C11">
        <v>10</v>
      </c>
      <c r="E11" s="1"/>
      <c r="F11">
        <v>2.3479999999999999</v>
      </c>
      <c r="G11">
        <v>10</v>
      </c>
    </row>
    <row r="12" spans="1:7" x14ac:dyDescent="0.25">
      <c r="A12">
        <v>2.113</v>
      </c>
      <c r="C12">
        <v>11</v>
      </c>
      <c r="E12" s="1"/>
      <c r="F12">
        <v>2.371</v>
      </c>
      <c r="G12">
        <v>11</v>
      </c>
    </row>
    <row r="13" spans="1:7" x14ac:dyDescent="0.25">
      <c r="A13">
        <v>2.113</v>
      </c>
      <c r="C13">
        <v>12</v>
      </c>
      <c r="E13" s="1"/>
      <c r="F13">
        <v>2.3940000000000001</v>
      </c>
      <c r="G13">
        <v>12</v>
      </c>
    </row>
    <row r="14" spans="1:7" x14ac:dyDescent="0.25">
      <c r="A14">
        <v>2.1120000000000001</v>
      </c>
      <c r="C14">
        <v>13</v>
      </c>
      <c r="E14" s="1"/>
      <c r="F14">
        <v>2.4169999999999998</v>
      </c>
      <c r="G14">
        <v>13</v>
      </c>
    </row>
    <row r="15" spans="1:7" x14ac:dyDescent="0.25">
      <c r="A15">
        <v>2.113</v>
      </c>
      <c r="C15">
        <v>14</v>
      </c>
      <c r="E15" s="1"/>
      <c r="F15">
        <v>2.4390000000000001</v>
      </c>
      <c r="G15">
        <v>14</v>
      </c>
    </row>
    <row r="16" spans="1:7" x14ac:dyDescent="0.25">
      <c r="A16">
        <v>2.1110000000000002</v>
      </c>
      <c r="C16">
        <v>15</v>
      </c>
      <c r="E16" s="1"/>
      <c r="F16">
        <v>2.4609999999999999</v>
      </c>
      <c r="G16">
        <v>15</v>
      </c>
    </row>
    <row r="17" spans="1:7" x14ac:dyDescent="0.25">
      <c r="A17">
        <v>2.109</v>
      </c>
      <c r="C17">
        <v>16</v>
      </c>
      <c r="E17" s="1"/>
      <c r="F17">
        <v>2.4820000000000002</v>
      </c>
      <c r="G17">
        <v>16</v>
      </c>
    </row>
    <row r="20" spans="1:7" x14ac:dyDescent="0.25">
      <c r="A20">
        <v>2.0699999999999998</v>
      </c>
      <c r="B20" t="s">
        <v>4</v>
      </c>
      <c r="F20">
        <v>2.11</v>
      </c>
      <c r="G20" t="s">
        <v>4</v>
      </c>
    </row>
    <row r="22" spans="1:7" x14ac:dyDescent="0.25">
      <c r="A22">
        <v>2070</v>
      </c>
      <c r="B22">
        <f>(-0.000006*A22*A22)+0.0903*A22-131.6</f>
        <v>29.611600000000038</v>
      </c>
    </row>
    <row r="23" spans="1:7" x14ac:dyDescent="0.25">
      <c r="A23">
        <v>2110</v>
      </c>
      <c r="B23">
        <f>(-0.000006*A23*A23)+0.0903*A23-131.6</f>
        <v>32.220400000000012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topLeftCell="A13" workbookViewId="0">
      <selection activeCell="F22" sqref="F22"/>
    </sheetView>
  </sheetViews>
  <sheetFormatPr defaultRowHeight="15" x14ac:dyDescent="0.25"/>
  <cols>
    <col min="7" max="7" width="9.5703125" customWidth="1"/>
    <col min="8" max="8" width="5.5703125" bestFit="1" customWidth="1"/>
    <col min="9" max="12" width="5.28515625" bestFit="1" customWidth="1"/>
    <col min="13" max="13" width="4.5703125" bestFit="1" customWidth="1"/>
    <col min="14" max="14" width="11.85546875" bestFit="1" customWidth="1"/>
    <col min="15" max="15" width="9" customWidth="1"/>
    <col min="16" max="16" width="6.28515625" bestFit="1" customWidth="1"/>
    <col min="17" max="17" width="7.42578125" customWidth="1"/>
    <col min="18" max="21" width="6.28515625" bestFit="1" customWidth="1"/>
    <col min="22" max="22" width="8.140625" customWidth="1"/>
    <col min="23" max="23" width="10.42578125" bestFit="1" customWidth="1"/>
  </cols>
  <sheetData>
    <row r="1" spans="1:25" x14ac:dyDescent="0.25">
      <c r="G1" s="11" t="s">
        <v>25</v>
      </c>
      <c r="H1" s="11"/>
      <c r="I1" s="11"/>
    </row>
    <row r="2" spans="1:25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G2" s="5" t="s">
        <v>6</v>
      </c>
      <c r="H2" s="5" t="s">
        <v>26</v>
      </c>
      <c r="I2" s="5" t="s">
        <v>27</v>
      </c>
      <c r="N2" s="11" t="s">
        <v>14</v>
      </c>
      <c r="O2" s="11"/>
      <c r="P2" s="11"/>
      <c r="Q2" s="11"/>
      <c r="R2" s="11"/>
      <c r="S2" s="11"/>
      <c r="T2" s="11"/>
      <c r="U2" s="11"/>
      <c r="V2" s="11"/>
      <c r="W2" s="11"/>
    </row>
    <row r="3" spans="1:25" x14ac:dyDescent="0.25">
      <c r="A3" s="3">
        <v>0</v>
      </c>
      <c r="B3" s="3">
        <f>List1!A20*1000</f>
        <v>2070</v>
      </c>
      <c r="C3" s="4">
        <f t="shared" ref="C3:C11" si="0">(-0.000006*B3*B3)+0.0903*B3-131.6</f>
        <v>29.611600000000038</v>
      </c>
      <c r="D3" s="3">
        <f>List1!F20*1000</f>
        <v>2110</v>
      </c>
      <c r="E3" s="4">
        <f t="shared" ref="E3:E11" si="1">(-0.000006*D3*D3)+0.0903*D3-131.6</f>
        <v>32.220400000000012</v>
      </c>
      <c r="G3" s="5">
        <f t="shared" ref="G3:G11" si="2">A3</f>
        <v>0</v>
      </c>
      <c r="H3" s="7">
        <f t="shared" ref="H3:H11" si="3">E3</f>
        <v>32.220400000000012</v>
      </c>
      <c r="I3" s="7">
        <f t="shared" ref="I3:I11" si="4">W4</f>
        <v>32.220400000000012</v>
      </c>
      <c r="N3" s="5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  <c r="T3" s="5" t="s">
        <v>23</v>
      </c>
      <c r="U3" s="5" t="s">
        <v>24</v>
      </c>
      <c r="V3" s="5" t="s">
        <v>15</v>
      </c>
      <c r="W3" s="6" t="s">
        <v>16</v>
      </c>
    </row>
    <row r="4" spans="1:25" x14ac:dyDescent="0.25">
      <c r="A4" s="3">
        <v>2</v>
      </c>
      <c r="B4" s="3">
        <f>List1!A3*1000</f>
        <v>2120</v>
      </c>
      <c r="C4" s="4">
        <f t="shared" si="0"/>
        <v>32.86960000000002</v>
      </c>
      <c r="D4" s="3">
        <f>1000*List1!F3</f>
        <v>2157</v>
      </c>
      <c r="E4" s="4">
        <f t="shared" si="1"/>
        <v>35.261206000000016</v>
      </c>
      <c r="G4" s="5">
        <f t="shared" si="2"/>
        <v>2</v>
      </c>
      <c r="H4" s="7">
        <f t="shared" si="3"/>
        <v>35.261206000000016</v>
      </c>
      <c r="I4" s="7">
        <f t="shared" si="4"/>
        <v>35.478399999999993</v>
      </c>
      <c r="N4" s="5">
        <v>0</v>
      </c>
      <c r="O4" s="5"/>
      <c r="P4" s="5"/>
      <c r="Q4" s="5"/>
      <c r="R4" s="5"/>
      <c r="S4" s="5"/>
      <c r="T4" s="5"/>
      <c r="U4" s="5"/>
      <c r="V4" s="5">
        <v>0</v>
      </c>
      <c r="W4" s="8">
        <f t="shared" ref="W4:W12" si="5">E$3+V4</f>
        <v>32.220400000000012</v>
      </c>
    </row>
    <row r="5" spans="1:25" x14ac:dyDescent="0.25">
      <c r="A5" s="3">
        <v>4</v>
      </c>
      <c r="B5" s="3">
        <f>List1!A5*1000</f>
        <v>2119</v>
      </c>
      <c r="C5" s="4">
        <f t="shared" si="0"/>
        <v>32.804734000000025</v>
      </c>
      <c r="D5" s="3">
        <f>1000*List1!F5</f>
        <v>2204</v>
      </c>
      <c r="E5" s="4">
        <f t="shared" si="1"/>
        <v>38.275504000000041</v>
      </c>
      <c r="G5" s="5">
        <f t="shared" si="2"/>
        <v>4</v>
      </c>
      <c r="H5" s="7">
        <f t="shared" si="3"/>
        <v>38.275504000000041</v>
      </c>
      <c r="I5" s="7">
        <f t="shared" si="4"/>
        <v>38.67153399999998</v>
      </c>
      <c r="N5" s="7">
        <f t="shared" ref="N5:N12" si="6">B14</f>
        <v>3.2579999999999814</v>
      </c>
      <c r="O5" s="7"/>
      <c r="P5" s="7"/>
      <c r="Q5" s="7"/>
      <c r="R5" s="7"/>
      <c r="S5" s="7"/>
      <c r="T5" s="7"/>
      <c r="U5" s="7"/>
      <c r="V5" s="7">
        <f>SUM(N5:U5)</f>
        <v>3.2579999999999814</v>
      </c>
      <c r="W5" s="8">
        <f t="shared" si="5"/>
        <v>35.478399999999993</v>
      </c>
    </row>
    <row r="6" spans="1:25" x14ac:dyDescent="0.25">
      <c r="A6" s="3">
        <v>6</v>
      </c>
      <c r="B6" s="3">
        <f>List1!A7*1000</f>
        <v>2117</v>
      </c>
      <c r="C6" s="4">
        <f t="shared" si="0"/>
        <v>32.67496600000004</v>
      </c>
      <c r="D6" s="3">
        <f>1000*List1!F7</f>
        <v>2256</v>
      </c>
      <c r="E6" s="4">
        <f t="shared" si="1"/>
        <v>41.579584000000011</v>
      </c>
      <c r="G6" s="5">
        <f t="shared" si="2"/>
        <v>6</v>
      </c>
      <c r="H6" s="7">
        <f t="shared" si="3"/>
        <v>41.579584000000011</v>
      </c>
      <c r="I6" s="7">
        <f t="shared" si="4"/>
        <v>41.734899999999982</v>
      </c>
      <c r="N6" s="7">
        <f t="shared" si="6"/>
        <v>3.1931339999999864</v>
      </c>
      <c r="O6" s="7">
        <f>N5</f>
        <v>3.2579999999999814</v>
      </c>
      <c r="P6" s="7"/>
      <c r="Q6" s="7"/>
      <c r="R6" s="7"/>
      <c r="S6" s="7"/>
      <c r="T6" s="7"/>
      <c r="U6" s="7"/>
      <c r="V6" s="7">
        <f t="shared" ref="V6:V12" si="7">SUM(N6:U6)</f>
        <v>6.4511339999999677</v>
      </c>
      <c r="W6" s="8">
        <f t="shared" si="5"/>
        <v>38.67153399999998</v>
      </c>
    </row>
    <row r="7" spans="1:25" x14ac:dyDescent="0.25">
      <c r="A7" s="3">
        <v>8</v>
      </c>
      <c r="B7" s="3">
        <f>List1!A9*1000</f>
        <v>2115</v>
      </c>
      <c r="C7" s="4">
        <f t="shared" si="0"/>
        <v>32.545150000000007</v>
      </c>
      <c r="D7" s="3">
        <f>1000*List1!F9</f>
        <v>2300</v>
      </c>
      <c r="E7" s="4">
        <f t="shared" si="1"/>
        <v>44.350000000000023</v>
      </c>
      <c r="G7" s="5">
        <f t="shared" si="2"/>
        <v>8</v>
      </c>
      <c r="H7" s="7">
        <f t="shared" si="3"/>
        <v>44.350000000000023</v>
      </c>
      <c r="I7" s="7">
        <f t="shared" si="4"/>
        <v>44.66844999999995</v>
      </c>
      <c r="N7" s="7">
        <f t="shared" si="6"/>
        <v>3.063366000000002</v>
      </c>
      <c r="O7" s="7">
        <f t="shared" ref="O7:T12" si="8">N6</f>
        <v>3.1931339999999864</v>
      </c>
      <c r="P7" s="7">
        <f>O6</f>
        <v>3.2579999999999814</v>
      </c>
      <c r="Q7" s="7"/>
      <c r="R7" s="7"/>
      <c r="S7" s="7"/>
      <c r="T7" s="7"/>
      <c r="U7" s="7"/>
      <c r="V7" s="7">
        <f t="shared" si="7"/>
        <v>9.5144999999999698</v>
      </c>
      <c r="W7" s="8">
        <f t="shared" si="5"/>
        <v>41.734899999999982</v>
      </c>
    </row>
    <row r="8" spans="1:25" x14ac:dyDescent="0.25">
      <c r="A8" s="3">
        <v>10</v>
      </c>
      <c r="B8" s="3">
        <f>List1!A11*1000</f>
        <v>2115</v>
      </c>
      <c r="C8" s="4">
        <f t="shared" si="0"/>
        <v>32.545150000000007</v>
      </c>
      <c r="D8" s="3">
        <f>1000*List1!F11</f>
        <v>2348</v>
      </c>
      <c r="E8" s="4">
        <f t="shared" si="1"/>
        <v>47.345776000000029</v>
      </c>
      <c r="G8" s="5">
        <f t="shared" si="2"/>
        <v>10</v>
      </c>
      <c r="H8" s="7">
        <f t="shared" si="3"/>
        <v>47.345776000000029</v>
      </c>
      <c r="I8" s="7">
        <f t="shared" si="4"/>
        <v>47.601999999999919</v>
      </c>
      <c r="N8" s="7">
        <f t="shared" si="6"/>
        <v>2.9335499999999683</v>
      </c>
      <c r="O8" s="7">
        <f t="shared" si="8"/>
        <v>3.063366000000002</v>
      </c>
      <c r="P8" s="7">
        <f t="shared" si="8"/>
        <v>3.1931339999999864</v>
      </c>
      <c r="Q8" s="7">
        <f>P7</f>
        <v>3.2579999999999814</v>
      </c>
      <c r="R8" s="7"/>
      <c r="S8" s="7"/>
      <c r="T8" s="7"/>
      <c r="U8" s="7"/>
      <c r="V8" s="7">
        <f t="shared" si="7"/>
        <v>12.448049999999938</v>
      </c>
      <c r="W8" s="8">
        <f t="shared" si="5"/>
        <v>44.66844999999995</v>
      </c>
    </row>
    <row r="9" spans="1:25" x14ac:dyDescent="0.25">
      <c r="A9" s="3">
        <v>12</v>
      </c>
      <c r="B9" s="3">
        <f>List1!A13*1000</f>
        <v>2113</v>
      </c>
      <c r="C9" s="4">
        <f t="shared" si="0"/>
        <v>32.415286000000009</v>
      </c>
      <c r="D9" s="3">
        <f>1000*List1!F13</f>
        <v>2394</v>
      </c>
      <c r="E9" s="4">
        <f t="shared" si="1"/>
        <v>50.190784000000008</v>
      </c>
      <c r="G9" s="5">
        <f t="shared" si="2"/>
        <v>12</v>
      </c>
      <c r="H9" s="7">
        <f t="shared" si="3"/>
        <v>50.190784000000008</v>
      </c>
      <c r="I9" s="7">
        <f t="shared" si="4"/>
        <v>50.405685999999889</v>
      </c>
      <c r="N9" s="7">
        <f t="shared" si="6"/>
        <v>2.9335499999999683</v>
      </c>
      <c r="O9" s="7">
        <f t="shared" si="8"/>
        <v>2.9335499999999683</v>
      </c>
      <c r="P9" s="7">
        <f t="shared" si="8"/>
        <v>3.063366000000002</v>
      </c>
      <c r="Q9" s="7">
        <f t="shared" si="8"/>
        <v>3.1931339999999864</v>
      </c>
      <c r="R9" s="7">
        <f>Q8</f>
        <v>3.2579999999999814</v>
      </c>
      <c r="S9" s="7"/>
      <c r="T9" s="7"/>
      <c r="U9" s="7"/>
      <c r="V9" s="7">
        <f t="shared" si="7"/>
        <v>15.381599999999906</v>
      </c>
      <c r="W9" s="8">
        <f t="shared" si="5"/>
        <v>47.601999999999919</v>
      </c>
    </row>
    <row r="10" spans="1:25" x14ac:dyDescent="0.25">
      <c r="A10" s="3">
        <v>14</v>
      </c>
      <c r="B10" s="3">
        <f>List1!A15*1000</f>
        <v>2113</v>
      </c>
      <c r="C10" s="4">
        <f t="shared" si="0"/>
        <v>32.415286000000009</v>
      </c>
      <c r="D10" s="3">
        <f>1000*List1!F15</f>
        <v>2439</v>
      </c>
      <c r="E10" s="4">
        <f t="shared" si="1"/>
        <v>52.949374000000006</v>
      </c>
      <c r="G10" s="5">
        <f t="shared" si="2"/>
        <v>14</v>
      </c>
      <c r="H10" s="7">
        <f t="shared" si="3"/>
        <v>52.949374000000006</v>
      </c>
      <c r="I10" s="7">
        <f t="shared" si="4"/>
        <v>53.20937199999986</v>
      </c>
      <c r="N10" s="7">
        <f t="shared" si="6"/>
        <v>2.8036859999999706</v>
      </c>
      <c r="O10" s="7">
        <f t="shared" si="8"/>
        <v>2.9335499999999683</v>
      </c>
      <c r="P10" s="7">
        <f t="shared" si="8"/>
        <v>2.9335499999999683</v>
      </c>
      <c r="Q10" s="7">
        <f t="shared" si="8"/>
        <v>3.063366000000002</v>
      </c>
      <c r="R10" s="7">
        <f t="shared" si="8"/>
        <v>3.1931339999999864</v>
      </c>
      <c r="S10" s="7">
        <f>R9</f>
        <v>3.2579999999999814</v>
      </c>
      <c r="T10" s="7"/>
      <c r="U10" s="7"/>
      <c r="V10" s="7">
        <f t="shared" si="7"/>
        <v>18.185285999999877</v>
      </c>
      <c r="W10" s="8">
        <f t="shared" si="5"/>
        <v>50.405685999999889</v>
      </c>
    </row>
    <row r="11" spans="1:25" x14ac:dyDescent="0.25">
      <c r="A11" s="3">
        <v>16</v>
      </c>
      <c r="B11" s="3">
        <f>List1!A17*1000</f>
        <v>2109</v>
      </c>
      <c r="C11" s="4">
        <f t="shared" si="0"/>
        <v>32.155414000000007</v>
      </c>
      <c r="D11" s="3">
        <f>1000*List1!F17</f>
        <v>2482</v>
      </c>
      <c r="E11" s="4">
        <f t="shared" si="1"/>
        <v>55.562656000000032</v>
      </c>
      <c r="G11" s="5">
        <f t="shared" si="2"/>
        <v>16</v>
      </c>
      <c r="H11" s="7">
        <f t="shared" si="3"/>
        <v>55.562656000000032</v>
      </c>
      <c r="I11" s="7">
        <f t="shared" si="4"/>
        <v>55.753185999999829</v>
      </c>
      <c r="N11" s="7">
        <f t="shared" si="6"/>
        <v>2.8036859999999706</v>
      </c>
      <c r="O11" s="7">
        <f t="shared" si="8"/>
        <v>2.8036859999999706</v>
      </c>
      <c r="P11" s="7">
        <f t="shared" si="8"/>
        <v>2.9335499999999683</v>
      </c>
      <c r="Q11" s="7">
        <f t="shared" si="8"/>
        <v>2.9335499999999683</v>
      </c>
      <c r="R11" s="7">
        <f t="shared" si="8"/>
        <v>3.063366000000002</v>
      </c>
      <c r="S11" s="7">
        <f t="shared" si="8"/>
        <v>3.1931339999999864</v>
      </c>
      <c r="T11" s="7">
        <f>S10</f>
        <v>3.2579999999999814</v>
      </c>
      <c r="U11" s="7"/>
      <c r="V11" s="7">
        <f t="shared" si="7"/>
        <v>20.988971999999848</v>
      </c>
      <c r="W11" s="8">
        <f t="shared" si="5"/>
        <v>53.20937199999986</v>
      </c>
    </row>
    <row r="12" spans="1:25" x14ac:dyDescent="0.25">
      <c r="N12" s="7">
        <f t="shared" si="6"/>
        <v>2.5438139999999692</v>
      </c>
      <c r="O12" s="7">
        <f t="shared" si="8"/>
        <v>2.8036859999999706</v>
      </c>
      <c r="P12" s="7">
        <f t="shared" si="8"/>
        <v>2.8036859999999706</v>
      </c>
      <c r="Q12" s="7">
        <f t="shared" si="8"/>
        <v>2.9335499999999683</v>
      </c>
      <c r="R12" s="7">
        <f t="shared" si="8"/>
        <v>2.9335499999999683</v>
      </c>
      <c r="S12" s="7">
        <f t="shared" si="8"/>
        <v>3.063366000000002</v>
      </c>
      <c r="T12" s="7">
        <f t="shared" si="8"/>
        <v>3.1931339999999864</v>
      </c>
      <c r="U12" s="7">
        <f>T11</f>
        <v>3.2579999999999814</v>
      </c>
      <c r="V12" s="7">
        <f t="shared" si="7"/>
        <v>23.532785999999817</v>
      </c>
      <c r="W12" s="8">
        <f t="shared" si="5"/>
        <v>55.753185999999829</v>
      </c>
    </row>
    <row r="13" spans="1:25" x14ac:dyDescent="0.25">
      <c r="A13" t="s">
        <v>6</v>
      </c>
      <c r="B13" t="s">
        <v>11</v>
      </c>
      <c r="D13" s="9" t="s">
        <v>12</v>
      </c>
      <c r="E13" s="10">
        <f>C3</f>
        <v>29.611600000000038</v>
      </c>
    </row>
    <row r="14" spans="1:25" x14ac:dyDescent="0.25">
      <c r="A14">
        <v>2</v>
      </c>
      <c r="B14" s="2">
        <f t="shared" ref="B14:B21" si="9">C4-C$3</f>
        <v>3.2579999999999814</v>
      </c>
      <c r="D14" s="9" t="s">
        <v>13</v>
      </c>
      <c r="E14" s="10">
        <f>E3</f>
        <v>32.220400000000012</v>
      </c>
      <c r="F14" s="2"/>
      <c r="W14" s="2"/>
      <c r="X14" s="2"/>
      <c r="Y14" s="2"/>
    </row>
    <row r="15" spans="1:25" x14ac:dyDescent="0.25">
      <c r="A15">
        <v>4</v>
      </c>
      <c r="B15" s="2">
        <f t="shared" si="9"/>
        <v>3.1931339999999864</v>
      </c>
      <c r="F15" s="2"/>
      <c r="W15" s="2"/>
      <c r="X15" s="2"/>
      <c r="Y15" s="2"/>
    </row>
    <row r="16" spans="1:25" x14ac:dyDescent="0.25">
      <c r="A16">
        <v>6</v>
      </c>
      <c r="B16" s="2">
        <f t="shared" si="9"/>
        <v>3.063366000000002</v>
      </c>
      <c r="F16" s="2"/>
      <c r="W16" s="2"/>
      <c r="X16" s="2"/>
      <c r="Y16" s="2"/>
    </row>
    <row r="17" spans="1:25" x14ac:dyDescent="0.25">
      <c r="A17">
        <v>8</v>
      </c>
      <c r="B17" s="2">
        <f t="shared" si="9"/>
        <v>2.9335499999999683</v>
      </c>
      <c r="F17" s="2"/>
      <c r="W17" s="2"/>
      <c r="X17" s="2"/>
      <c r="Y17" s="2"/>
    </row>
    <row r="18" spans="1:25" x14ac:dyDescent="0.25">
      <c r="A18">
        <v>10</v>
      </c>
      <c r="B18" s="2">
        <f t="shared" si="9"/>
        <v>2.9335499999999683</v>
      </c>
      <c r="F18" s="2"/>
      <c r="W18" s="2"/>
      <c r="X18" s="2"/>
      <c r="Y18" s="2"/>
    </row>
    <row r="19" spans="1:25" x14ac:dyDescent="0.25">
      <c r="A19">
        <v>12</v>
      </c>
      <c r="B19" s="2">
        <f t="shared" si="9"/>
        <v>2.8036859999999706</v>
      </c>
      <c r="F19" s="2"/>
      <c r="X19" s="2"/>
      <c r="Y19" s="2"/>
    </row>
    <row r="20" spans="1:25" x14ac:dyDescent="0.25">
      <c r="A20">
        <v>14</v>
      </c>
      <c r="B20" s="2">
        <f t="shared" si="9"/>
        <v>2.8036859999999706</v>
      </c>
      <c r="F20" s="2"/>
      <c r="X20" s="2"/>
      <c r="Y20" s="2"/>
    </row>
    <row r="21" spans="1:25" x14ac:dyDescent="0.25">
      <c r="A21">
        <v>16</v>
      </c>
      <c r="B21" s="2">
        <f t="shared" si="9"/>
        <v>2.5438139999999692</v>
      </c>
      <c r="F21" s="2"/>
      <c r="X21" s="2"/>
      <c r="Y21" s="2"/>
    </row>
    <row r="22" spans="1:25" x14ac:dyDescent="0.25">
      <c r="J22" s="2"/>
      <c r="K22" s="2"/>
      <c r="L22" s="2"/>
      <c r="M22" s="2"/>
      <c r="X22" s="2"/>
    </row>
    <row r="23" spans="1:25" x14ac:dyDescent="0.25">
      <c r="K23" s="2"/>
      <c r="L23" s="2"/>
      <c r="M23" s="2"/>
    </row>
    <row r="24" spans="1:25" x14ac:dyDescent="0.25">
      <c r="L24" s="2"/>
      <c r="M24" s="2"/>
    </row>
    <row r="25" spans="1:25" x14ac:dyDescent="0.25">
      <c r="M25" s="2"/>
    </row>
  </sheetData>
  <mergeCells count="2">
    <mergeCell ref="N2:W2"/>
    <mergeCell ref="G1:I1"/>
  </mergeCells>
  <pageMargins left="0.7" right="0.7" top="0.78740157499999996" bottom="0.78740157499999996" header="0.3" footer="0.3"/>
  <pageSetup paperSize="9" orientation="portrait" horizontalDpi="300" verticalDpi="300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Vachek</dc:creator>
  <cp:lastModifiedBy>Václav Valíček</cp:lastModifiedBy>
  <cp:lastPrinted>2015-12-06T21:59:26Z</cp:lastPrinted>
  <dcterms:created xsi:type="dcterms:W3CDTF">2015-11-30T11:11:52Z</dcterms:created>
  <dcterms:modified xsi:type="dcterms:W3CDTF">2015-12-06T22:51:42Z</dcterms:modified>
</cp:coreProperties>
</file>